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>
    <definedName name="_xlnm.Print_Area" localSheetId="0">'Feuille1'!$A$1:$O$80</definedName>
    <definedName name="_xlnm.Print_Titles" localSheetId="0">'Feuille1'!$8:$9</definedName>
    <definedName name="Excel_BuiltIn_Criteria">#N/A</definedName>
    <definedName name="Excel_BuiltIn_Database">#N/A</definedName>
    <definedName name="Excel_BuiltIn_Data_Form">#N/A</definedName>
    <definedName name="Excel_BuiltIn_Print_Area">#N/A</definedName>
    <definedName name="Excel_BuiltIn_Print_Titles">#N/A</definedName>
    <definedName name="Excel_BuiltIn_Recorder">#N/A</definedName>
  </definedNames>
  <calcPr fullCalcOnLoad="1"/>
</workbook>
</file>

<file path=xl/sharedStrings.xml><?xml version="1.0" encoding="utf-8"?>
<sst xmlns="http://schemas.openxmlformats.org/spreadsheetml/2006/main" count="393" uniqueCount="194">
  <si>
    <t>Championnat départemental du Jura</t>
  </si>
  <si>
    <t>71 joueurs : 1 N1  3 N2  10 N3  25 N4  25 N5  7 N6  0 N7</t>
  </si>
  <si>
    <t>Poids par série : PS1=2  PS2=6  PS3=20</t>
  </si>
  <si>
    <t>Top = 1705 – M = 142 – D = 2</t>
  </si>
  <si>
    <t>PCE</t>
  </si>
  <si>
    <t>JOUEUR</t>
  </si>
  <si>
    <t>CAT</t>
  </si>
  <si>
    <t>SÉRIE</t>
  </si>
  <si>
    <t>CLUB</t>
  </si>
  <si>
    <t>SCORE</t>
  </si>
  <si>
    <t>P1</t>
  </si>
  <si>
    <t>C1</t>
  </si>
  <si>
    <t>P2</t>
  </si>
  <si>
    <t>C2</t>
  </si>
  <si>
    <t>%S1</t>
  </si>
  <si>
    <t>%S2</t>
  </si>
  <si>
    <t>%S3</t>
  </si>
  <si>
    <t>PP4</t>
  </si>
  <si>
    <t>PC</t>
  </si>
  <si>
    <t>TOP</t>
  </si>
  <si>
    <t>1</t>
  </si>
  <si>
    <t>CAU Benjamin</t>
  </si>
  <si>
    <t>S</t>
  </si>
  <si>
    <t>2A</t>
  </si>
  <si>
    <t>L19</t>
  </si>
  <si>
    <t>1A</t>
  </si>
  <si>
    <t>2</t>
  </si>
  <si>
    <t>BOUSSAERT Thierry</t>
  </si>
  <si>
    <t>1B</t>
  </si>
  <si>
    <t>R10</t>
  </si>
  <si>
    <t>3</t>
  </si>
  <si>
    <t>GIRARDOT Edmée</t>
  </si>
  <si>
    <t>V</t>
  </si>
  <si>
    <t>3A</t>
  </si>
  <si>
    <t>4</t>
  </si>
  <si>
    <t>PIET Bernard</t>
  </si>
  <si>
    <t>2B</t>
  </si>
  <si>
    <t>R04</t>
  </si>
  <si>
    <t>5</t>
  </si>
  <si>
    <t>BELOUINEAU Bertrand</t>
  </si>
  <si>
    <t>L28</t>
  </si>
  <si>
    <t>6</t>
  </si>
  <si>
    <t>BOUCARD Claude</t>
  </si>
  <si>
    <t>3B</t>
  </si>
  <si>
    <t>R12</t>
  </si>
  <si>
    <t>7</t>
  </si>
  <si>
    <t>MENNECHET Brigitte</t>
  </si>
  <si>
    <t>4A</t>
  </si>
  <si>
    <t>8</t>
  </si>
  <si>
    <t>GENDRE Bernard</t>
  </si>
  <si>
    <t>R02</t>
  </si>
  <si>
    <t>4B</t>
  </si>
  <si>
    <t>9</t>
  </si>
  <si>
    <t>CLAD Martine</t>
  </si>
  <si>
    <t>R03</t>
  </si>
  <si>
    <t>4C</t>
  </si>
  <si>
    <t>10</t>
  </si>
  <si>
    <t>NEDELEC Michelle</t>
  </si>
  <si>
    <t>4D</t>
  </si>
  <si>
    <t>11</t>
  </si>
  <si>
    <t>REUS Monique</t>
  </si>
  <si>
    <t>5A</t>
  </si>
  <si>
    <t>12</t>
  </si>
  <si>
    <t>MARIN Jacques</t>
  </si>
  <si>
    <t>D</t>
  </si>
  <si>
    <t>5B</t>
  </si>
  <si>
    <t>13</t>
  </si>
  <si>
    <t>PAGUET Jacky</t>
  </si>
  <si>
    <t>R01</t>
  </si>
  <si>
    <t>5C</t>
  </si>
  <si>
    <t>14</t>
  </si>
  <si>
    <t>AUBRY Antonin</t>
  </si>
  <si>
    <t>C</t>
  </si>
  <si>
    <t>R09</t>
  </si>
  <si>
    <t>5D</t>
  </si>
  <si>
    <t>15</t>
  </si>
  <si>
    <t>AMBERT Liliane</t>
  </si>
  <si>
    <t>6A</t>
  </si>
  <si>
    <t>16</t>
  </si>
  <si>
    <t>GORCE Jacqueline</t>
  </si>
  <si>
    <t>6B</t>
  </si>
  <si>
    <t>17</t>
  </si>
  <si>
    <t>PIERRE Marie-Thérèse</t>
  </si>
  <si>
    <t>6C</t>
  </si>
  <si>
    <t>18</t>
  </si>
  <si>
    <t>GARNIER Sylviane</t>
  </si>
  <si>
    <t>6D</t>
  </si>
  <si>
    <t>19</t>
  </si>
  <si>
    <t>VARENNE Jeanne</t>
  </si>
  <si>
    <t>20</t>
  </si>
  <si>
    <t>GENTILHOMME Marie-Geneviève</t>
  </si>
  <si>
    <t>21</t>
  </si>
  <si>
    <t>EMERY Joëlle</t>
  </si>
  <si>
    <t>22</t>
  </si>
  <si>
    <t>GIRARD Louisette</t>
  </si>
  <si>
    <t>R20</t>
  </si>
  <si>
    <t>23</t>
  </si>
  <si>
    <t>GIRARD Anny</t>
  </si>
  <si>
    <t>24</t>
  </si>
  <si>
    <t>CORNUT Marie-Claude</t>
  </si>
  <si>
    <t>25</t>
  </si>
  <si>
    <t>HINNEWINKEL Marie-Thérèse</t>
  </si>
  <si>
    <t>26</t>
  </si>
  <si>
    <t>ARDOUIN Michèle</t>
  </si>
  <si>
    <t>27</t>
  </si>
  <si>
    <t>LAURENCE Monique</t>
  </si>
  <si>
    <t>R06</t>
  </si>
  <si>
    <t>28</t>
  </si>
  <si>
    <t>JACQUOT Claude</t>
  </si>
  <si>
    <t>29</t>
  </si>
  <si>
    <t>CLERGET Marie-Françoise</t>
  </si>
  <si>
    <t>30</t>
  </si>
  <si>
    <t>ROUSSEL Daniel</t>
  </si>
  <si>
    <t>TRIBUT Anne</t>
  </si>
  <si>
    <t>GRAFF Claude</t>
  </si>
  <si>
    <t>33</t>
  </si>
  <si>
    <t>BONJOUR Dominique</t>
  </si>
  <si>
    <t>34</t>
  </si>
  <si>
    <t>SAUGE Jean</t>
  </si>
  <si>
    <t>35</t>
  </si>
  <si>
    <t>TREHOUT Solange</t>
  </si>
  <si>
    <t>AUBRY Christine</t>
  </si>
  <si>
    <t>37</t>
  </si>
  <si>
    <t>GRESSET-BEATRIX Suzanne</t>
  </si>
  <si>
    <t>MARTIN Gérard</t>
  </si>
  <si>
    <t>39</t>
  </si>
  <si>
    <t>BRICHE Dominique</t>
  </si>
  <si>
    <t>40</t>
  </si>
  <si>
    <t>BIRBAUD Noëlle</t>
  </si>
  <si>
    <t>41</t>
  </si>
  <si>
    <t>GANNE Nadine</t>
  </si>
  <si>
    <t>42</t>
  </si>
  <si>
    <t>PETIOT Micheline</t>
  </si>
  <si>
    <t>FORGET Nicole</t>
  </si>
  <si>
    <t>44</t>
  </si>
  <si>
    <t>PELE Chantal</t>
  </si>
  <si>
    <t>45</t>
  </si>
  <si>
    <t>CARBONNIER Nicole</t>
  </si>
  <si>
    <t>46</t>
  </si>
  <si>
    <t>KALFON Evelyne</t>
  </si>
  <si>
    <t>47</t>
  </si>
  <si>
    <t>HUSMANN Yolande</t>
  </si>
  <si>
    <t>R11</t>
  </si>
  <si>
    <t>48</t>
  </si>
  <si>
    <t>VIVOT Brigitte</t>
  </si>
  <si>
    <t>49</t>
  </si>
  <si>
    <t>AUBRY Eliette</t>
  </si>
  <si>
    <t>B</t>
  </si>
  <si>
    <t>50</t>
  </si>
  <si>
    <t>MOUREAU Denise</t>
  </si>
  <si>
    <t>COTE Ghislaine</t>
  </si>
  <si>
    <t>52</t>
  </si>
  <si>
    <t>AUBRY Bernard</t>
  </si>
  <si>
    <t>53</t>
  </si>
  <si>
    <t>MORLIN Germaine</t>
  </si>
  <si>
    <t>54</t>
  </si>
  <si>
    <t>POCHON Jean-Louis</t>
  </si>
  <si>
    <t>55</t>
  </si>
  <si>
    <t>PAULIN Véronique</t>
  </si>
  <si>
    <t>56</t>
  </si>
  <si>
    <t>LIONNET Lucienne</t>
  </si>
  <si>
    <t>57</t>
  </si>
  <si>
    <t>COMTET Alain</t>
  </si>
  <si>
    <t>58</t>
  </si>
  <si>
    <t>VILLET Gabriel</t>
  </si>
  <si>
    <t>59</t>
  </si>
  <si>
    <t>LOUVOT Carole</t>
  </si>
  <si>
    <t>60</t>
  </si>
  <si>
    <t>TROUSSIERE Marie-Louise</t>
  </si>
  <si>
    <t>61</t>
  </si>
  <si>
    <t>ROLET Georges</t>
  </si>
  <si>
    <t>R15</t>
  </si>
  <si>
    <t>62</t>
  </si>
  <si>
    <t>GENTELET Lucienne</t>
  </si>
  <si>
    <t>63</t>
  </si>
  <si>
    <t>ROLET Brigitte</t>
  </si>
  <si>
    <t>64</t>
  </si>
  <si>
    <t>MAIZIER Béatrice</t>
  </si>
  <si>
    <t>65</t>
  </si>
  <si>
    <t>PIET Annie</t>
  </si>
  <si>
    <t>66</t>
  </si>
  <si>
    <t>LOCATELLI Danielle</t>
  </si>
  <si>
    <t>67</t>
  </si>
  <si>
    <t>MOSSU Chantal</t>
  </si>
  <si>
    <t>68</t>
  </si>
  <si>
    <t>SOULARD Nicole</t>
  </si>
  <si>
    <t>69</t>
  </si>
  <si>
    <t>CATTET Madeleine</t>
  </si>
  <si>
    <t>70</t>
  </si>
  <si>
    <t>LANQUETIN Christiane</t>
  </si>
  <si>
    <t>71</t>
  </si>
  <si>
    <t>D'HERAIL DE BRISIS Enzo</t>
  </si>
  <si>
    <t>M</t>
  </si>
  <si>
    <t>RJ09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</si>
</sst>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DD, D\ MMMM\ YYYY"/>
  </numFmts>
  <fonts count="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pane ySplit="9" topLeftCell="A59" activePane="bottomLeft" state="frozen"/>
      <selection pane="topLeft" activeCell="A1" sqref="A1"/>
      <selection pane="bottomLeft" activeCell="E75" sqref="E75"/>
    </sheetView>
  </sheetViews>
  <sheetFormatPr defaultColWidth="12.57421875" defaultRowHeight="12.75"/>
  <cols>
    <col min="1" max="1" width="4.28125" style="1" customWidth="1"/>
    <col min="2" max="2" width="27.00390625" style="2" customWidth="1"/>
    <col min="3" max="3" width="4.28125" style="1" customWidth="1"/>
    <col min="4" max="4" width="5.7109375" style="1" customWidth="1"/>
    <col min="5" max="5" width="5.421875" style="1" customWidth="1"/>
    <col min="6" max="6" width="6.7109375" style="3" customWidth="1"/>
    <col min="7" max="7" width="4.00390625" style="1" customWidth="1"/>
    <col min="8" max="8" width="3.140625" style="1" customWidth="1"/>
    <col min="9" max="9" width="4.00390625" style="1" customWidth="1"/>
    <col min="10" max="10" width="3.140625" style="1" customWidth="1"/>
    <col min="11" max="13" width="6.421875" style="4" customWidth="1"/>
    <col min="14" max="14" width="4.28125" style="1" customWidth="1"/>
    <col min="15" max="15" width="4.00390625" style="1" customWidth="1"/>
    <col min="16" max="17" width="11.57421875" style="5" customWidth="1"/>
    <col min="18" max="16384" width="11.57421875" style="6" customWidth="1"/>
  </cols>
  <sheetData>
    <row r="1" spans="1:15" ht="2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8"/>
      <c r="B2" s="9"/>
      <c r="C2" s="8"/>
      <c r="D2" s="8"/>
      <c r="E2" s="8"/>
      <c r="F2" s="8"/>
      <c r="G2" s="8"/>
      <c r="H2" s="8"/>
      <c r="I2" s="8"/>
      <c r="J2" s="8"/>
      <c r="K2" s="10"/>
      <c r="L2" s="10"/>
      <c r="M2" s="10"/>
      <c r="N2" s="8"/>
      <c r="O2" s="8"/>
    </row>
    <row r="3" spans="1:15" ht="13.5" customHeight="1">
      <c r="A3" s="11">
        <v>41545</v>
      </c>
      <c r="B3" s="11"/>
      <c r="C3" s="8"/>
      <c r="D3" s="8"/>
      <c r="E3" s="8"/>
      <c r="F3" s="8"/>
      <c r="G3" s="8"/>
      <c r="H3" s="8"/>
      <c r="I3" s="8"/>
      <c r="J3" s="8"/>
      <c r="K3" s="10"/>
      <c r="L3" s="10"/>
      <c r="M3" s="10"/>
      <c r="N3" s="8"/>
      <c r="O3" s="8"/>
    </row>
    <row r="4" spans="1:15" ht="13.5" customHeight="1">
      <c r="A4" s="12" t="s">
        <v>1</v>
      </c>
      <c r="B4" s="9"/>
      <c r="C4" s="8"/>
      <c r="D4" s="8"/>
      <c r="E4" s="8"/>
      <c r="F4" s="8"/>
      <c r="G4" s="8"/>
      <c r="H4" s="8"/>
      <c r="I4" s="8"/>
      <c r="J4" s="8"/>
      <c r="K4" s="10"/>
      <c r="L4" s="10"/>
      <c r="M4" s="10"/>
      <c r="N4" s="8"/>
      <c r="O4" s="8"/>
    </row>
    <row r="5" spans="1:15" ht="13.5" customHeight="1">
      <c r="A5" s="13" t="s">
        <v>2</v>
      </c>
      <c r="B5" s="9"/>
      <c r="C5" s="8"/>
      <c r="D5" s="8"/>
      <c r="E5" s="8"/>
      <c r="F5" s="8"/>
      <c r="G5" s="8"/>
      <c r="H5" s="8"/>
      <c r="I5" s="8"/>
      <c r="J5" s="8"/>
      <c r="K5" s="10"/>
      <c r="L5" s="10"/>
      <c r="M5" s="10"/>
      <c r="N5" s="8"/>
      <c r="O5" s="8"/>
    </row>
    <row r="6" spans="1:15" ht="13.5" customHeight="1">
      <c r="A6" s="13" t="s">
        <v>3</v>
      </c>
      <c r="B6" s="9"/>
      <c r="C6" s="8"/>
      <c r="D6" s="8"/>
      <c r="E6" s="8"/>
      <c r="F6" s="8"/>
      <c r="G6" s="8"/>
      <c r="H6" s="8"/>
      <c r="I6" s="8"/>
      <c r="J6" s="8"/>
      <c r="K6" s="10"/>
      <c r="L6" s="10"/>
      <c r="M6" s="10"/>
      <c r="N6" s="8"/>
      <c r="O6" s="8"/>
    </row>
    <row r="7" spans="1:15" ht="12.75">
      <c r="A7" s="8"/>
      <c r="B7" s="9"/>
      <c r="C7" s="8"/>
      <c r="D7" s="8"/>
      <c r="E7" s="8"/>
      <c r="F7" s="8"/>
      <c r="G7" s="8"/>
      <c r="H7" s="8"/>
      <c r="I7" s="8"/>
      <c r="J7" s="8"/>
      <c r="K7" s="10"/>
      <c r="L7" s="10"/>
      <c r="M7" s="10"/>
      <c r="N7" s="8"/>
      <c r="O7" s="8"/>
    </row>
    <row r="8" spans="1:15" ht="12.75">
      <c r="A8" s="14" t="s">
        <v>4</v>
      </c>
      <c r="B8" s="15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6" t="s">
        <v>10</v>
      </c>
      <c r="H8" s="14" t="s">
        <v>11</v>
      </c>
      <c r="I8" s="16" t="s">
        <v>12</v>
      </c>
      <c r="J8" s="14" t="s">
        <v>13</v>
      </c>
      <c r="K8" s="17" t="s">
        <v>14</v>
      </c>
      <c r="L8" s="17" t="s">
        <v>15</v>
      </c>
      <c r="M8" s="17" t="s">
        <v>16</v>
      </c>
      <c r="N8" s="14" t="s">
        <v>17</v>
      </c>
      <c r="O8" s="14" t="s">
        <v>18</v>
      </c>
    </row>
    <row r="9" spans="1:15" ht="12.75">
      <c r="A9" s="18"/>
      <c r="B9" s="19" t="s">
        <v>19</v>
      </c>
      <c r="C9" s="18"/>
      <c r="D9" s="18"/>
      <c r="E9" s="18"/>
      <c r="F9" s="20">
        <v>1705</v>
      </c>
      <c r="G9" s="21">
        <v>944</v>
      </c>
      <c r="H9" s="18"/>
      <c r="I9" s="21">
        <v>761</v>
      </c>
      <c r="J9" s="18"/>
      <c r="K9" s="22"/>
      <c r="L9" s="22"/>
      <c r="M9" s="22"/>
      <c r="N9" s="18"/>
      <c r="O9" s="18"/>
    </row>
    <row r="10" spans="1:17" ht="12.75">
      <c r="A10" s="23" t="s">
        <v>20</v>
      </c>
      <c r="B10" s="19" t="s">
        <v>21</v>
      </c>
      <c r="C10" s="23" t="s">
        <v>22</v>
      </c>
      <c r="D10" s="23" t="s">
        <v>23</v>
      </c>
      <c r="E10" s="23" t="s">
        <v>24</v>
      </c>
      <c r="F10" s="20">
        <v>1603</v>
      </c>
      <c r="G10" s="21">
        <v>862</v>
      </c>
      <c r="H10" s="18">
        <v>1</v>
      </c>
      <c r="I10" s="21">
        <v>741</v>
      </c>
      <c r="J10" s="18">
        <v>1</v>
      </c>
      <c r="K10" s="22">
        <v>100</v>
      </c>
      <c r="L10" s="22">
        <v>100</v>
      </c>
      <c r="M10" s="22">
        <v>100</v>
      </c>
      <c r="N10" s="18">
        <v>32</v>
      </c>
      <c r="O10" s="18">
        <v>142</v>
      </c>
      <c r="P10" s="5" t="s">
        <v>25</v>
      </c>
      <c r="Q10" s="5">
        <f>COUNTIF($D$10:$D$80,"1A")</f>
        <v>0</v>
      </c>
    </row>
    <row r="11" spans="1:18" ht="12.75">
      <c r="A11" s="23" t="s">
        <v>26</v>
      </c>
      <c r="B11" s="19" t="s">
        <v>27</v>
      </c>
      <c r="C11" s="23" t="s">
        <v>22</v>
      </c>
      <c r="D11" s="23" t="s">
        <v>28</v>
      </c>
      <c r="E11" s="23" t="s">
        <v>29</v>
      </c>
      <c r="F11" s="20">
        <v>1560</v>
      </c>
      <c r="G11" s="21">
        <v>824</v>
      </c>
      <c r="H11" s="18">
        <v>6</v>
      </c>
      <c r="I11" s="21">
        <v>736</v>
      </c>
      <c r="J11" s="18">
        <v>2</v>
      </c>
      <c r="K11" s="22"/>
      <c r="L11" s="22">
        <v>100</v>
      </c>
      <c r="M11" s="22">
        <v>100</v>
      </c>
      <c r="N11" s="18">
        <v>31</v>
      </c>
      <c r="O11" s="18">
        <v>140</v>
      </c>
      <c r="P11" s="5" t="s">
        <v>28</v>
      </c>
      <c r="Q11" s="5">
        <f>COUNTIF($D$10:$D$80,"1B")</f>
        <v>1</v>
      </c>
      <c r="R11" s="6">
        <f>SUM(Q10:Q11)</f>
        <v>1</v>
      </c>
    </row>
    <row r="12" spans="1:17" ht="12.75">
      <c r="A12" s="23" t="s">
        <v>30</v>
      </c>
      <c r="B12" s="19" t="s">
        <v>31</v>
      </c>
      <c r="C12" s="23" t="s">
        <v>32</v>
      </c>
      <c r="D12" s="23" t="s">
        <v>33</v>
      </c>
      <c r="E12" s="23" t="s">
        <v>29</v>
      </c>
      <c r="F12" s="20">
        <v>1523</v>
      </c>
      <c r="G12" s="21">
        <v>832</v>
      </c>
      <c r="H12" s="18">
        <v>2</v>
      </c>
      <c r="I12" s="21">
        <v>691</v>
      </c>
      <c r="J12" s="18">
        <v>5</v>
      </c>
      <c r="K12" s="22"/>
      <c r="L12" s="22">
        <v>66.6666666666667</v>
      </c>
      <c r="M12" s="22">
        <v>100</v>
      </c>
      <c r="N12" s="18">
        <v>30</v>
      </c>
      <c r="O12" s="18">
        <v>138</v>
      </c>
      <c r="P12" s="5" t="s">
        <v>23</v>
      </c>
      <c r="Q12" s="5">
        <f>COUNTIF($D$10:$D$80,"2A")</f>
        <v>1</v>
      </c>
    </row>
    <row r="13" spans="1:18" ht="12.75">
      <c r="A13" s="23" t="s">
        <v>34</v>
      </c>
      <c r="B13" s="19" t="s">
        <v>35</v>
      </c>
      <c r="C13" s="23" t="s">
        <v>22</v>
      </c>
      <c r="D13" s="23" t="s">
        <v>36</v>
      </c>
      <c r="E13" s="23" t="s">
        <v>37</v>
      </c>
      <c r="F13" s="20">
        <v>1513</v>
      </c>
      <c r="G13" s="21">
        <v>818</v>
      </c>
      <c r="H13" s="18">
        <v>11</v>
      </c>
      <c r="I13" s="21">
        <v>695</v>
      </c>
      <c r="J13" s="18">
        <v>4</v>
      </c>
      <c r="K13" s="22"/>
      <c r="L13" s="22">
        <v>33.3333333333333</v>
      </c>
      <c r="M13" s="22">
        <v>100</v>
      </c>
      <c r="N13" s="18">
        <v>29</v>
      </c>
      <c r="O13" s="18">
        <v>136</v>
      </c>
      <c r="P13" s="5" t="s">
        <v>36</v>
      </c>
      <c r="Q13" s="5">
        <f>COUNTIF($D$10:$D$80,"2B")</f>
        <v>2</v>
      </c>
      <c r="R13" s="6">
        <f>SUM(Q12:Q13)</f>
        <v>3</v>
      </c>
    </row>
    <row r="14" spans="1:17" ht="12.75">
      <c r="A14" s="23" t="s">
        <v>38</v>
      </c>
      <c r="B14" s="19" t="s">
        <v>39</v>
      </c>
      <c r="C14" s="23" t="s">
        <v>22</v>
      </c>
      <c r="D14" s="23" t="s">
        <v>36</v>
      </c>
      <c r="E14" s="23" t="s">
        <v>40</v>
      </c>
      <c r="F14" s="20">
        <v>1503</v>
      </c>
      <c r="G14" s="21">
        <v>777</v>
      </c>
      <c r="H14" s="18">
        <v>18</v>
      </c>
      <c r="I14" s="21">
        <v>726</v>
      </c>
      <c r="J14" s="18">
        <v>3</v>
      </c>
      <c r="K14" s="22"/>
      <c r="L14" s="22"/>
      <c r="M14" s="22">
        <v>100</v>
      </c>
      <c r="N14" s="18">
        <v>28</v>
      </c>
      <c r="O14" s="18">
        <v>134</v>
      </c>
      <c r="P14" s="5" t="s">
        <v>33</v>
      </c>
      <c r="Q14" s="5">
        <f>COUNTIF($D$10:$D$80,"3A")</f>
        <v>3</v>
      </c>
    </row>
    <row r="15" spans="1:18" ht="12.75">
      <c r="A15" s="23" t="s">
        <v>41</v>
      </c>
      <c r="B15" s="19" t="s">
        <v>42</v>
      </c>
      <c r="C15" s="23" t="s">
        <v>32</v>
      </c>
      <c r="D15" s="23" t="s">
        <v>43</v>
      </c>
      <c r="E15" s="23" t="s">
        <v>44</v>
      </c>
      <c r="F15" s="20">
        <v>1465</v>
      </c>
      <c r="G15" s="21">
        <v>828</v>
      </c>
      <c r="H15" s="18">
        <v>3</v>
      </c>
      <c r="I15" s="21">
        <v>637</v>
      </c>
      <c r="J15" s="18">
        <v>9</v>
      </c>
      <c r="K15" s="22"/>
      <c r="L15" s="22"/>
      <c r="M15" s="22">
        <v>90</v>
      </c>
      <c r="N15" s="18">
        <v>27</v>
      </c>
      <c r="O15" s="18">
        <v>132</v>
      </c>
      <c r="P15" s="5" t="s">
        <v>43</v>
      </c>
      <c r="Q15" s="5">
        <f>COUNTIF($D$10:$D$80,"3B")</f>
        <v>7</v>
      </c>
      <c r="R15" s="6">
        <f>SUM(Q14:Q15)</f>
        <v>10</v>
      </c>
    </row>
    <row r="16" spans="1:17" ht="12.75">
      <c r="A16" s="23" t="s">
        <v>45</v>
      </c>
      <c r="B16" s="19" t="s">
        <v>46</v>
      </c>
      <c r="C16" s="23" t="s">
        <v>22</v>
      </c>
      <c r="D16" s="23" t="s">
        <v>47</v>
      </c>
      <c r="E16" s="23" t="s">
        <v>29</v>
      </c>
      <c r="F16" s="20">
        <v>1456</v>
      </c>
      <c r="G16" s="21">
        <v>822</v>
      </c>
      <c r="H16" s="18">
        <v>7</v>
      </c>
      <c r="I16" s="21">
        <v>634</v>
      </c>
      <c r="J16" s="18">
        <v>11</v>
      </c>
      <c r="K16" s="22"/>
      <c r="L16" s="22"/>
      <c r="M16" s="22">
        <v>80</v>
      </c>
      <c r="N16" s="18">
        <v>26</v>
      </c>
      <c r="O16" s="18">
        <v>130</v>
      </c>
      <c r="P16" s="5" t="s">
        <v>47</v>
      </c>
      <c r="Q16" s="5">
        <f>COUNTIF($D$10:$D$80,"4A")</f>
        <v>7</v>
      </c>
    </row>
    <row r="17" spans="1:17" ht="12.75">
      <c r="A17" s="23" t="s">
        <v>48</v>
      </c>
      <c r="B17" s="19" t="s">
        <v>49</v>
      </c>
      <c r="C17" s="23" t="s">
        <v>32</v>
      </c>
      <c r="D17" s="23" t="s">
        <v>33</v>
      </c>
      <c r="E17" s="23" t="s">
        <v>50</v>
      </c>
      <c r="F17" s="20">
        <v>1446</v>
      </c>
      <c r="G17" s="21">
        <v>827</v>
      </c>
      <c r="H17" s="18">
        <v>4</v>
      </c>
      <c r="I17" s="21">
        <v>619</v>
      </c>
      <c r="J17" s="18">
        <v>17</v>
      </c>
      <c r="K17" s="22"/>
      <c r="L17" s="22"/>
      <c r="M17" s="22">
        <v>70</v>
      </c>
      <c r="N17" s="18">
        <v>25</v>
      </c>
      <c r="O17" s="18">
        <v>128</v>
      </c>
      <c r="P17" s="5" t="s">
        <v>51</v>
      </c>
      <c r="Q17" s="5">
        <f>COUNTIF($D$10:$D$80,"4B")</f>
        <v>7</v>
      </c>
    </row>
    <row r="18" spans="1:17" ht="12.75">
      <c r="A18" s="23" t="s">
        <v>52</v>
      </c>
      <c r="B18" s="19" t="s">
        <v>53</v>
      </c>
      <c r="C18" s="23" t="s">
        <v>22</v>
      </c>
      <c r="D18" s="23" t="s">
        <v>51</v>
      </c>
      <c r="E18" s="23" t="s">
        <v>54</v>
      </c>
      <c r="F18" s="20">
        <v>1439</v>
      </c>
      <c r="G18" s="21">
        <v>811</v>
      </c>
      <c r="H18" s="18">
        <v>13</v>
      </c>
      <c r="I18" s="21">
        <v>628</v>
      </c>
      <c r="J18" s="18">
        <v>14</v>
      </c>
      <c r="K18" s="22"/>
      <c r="L18" s="22"/>
      <c r="M18" s="22">
        <v>60</v>
      </c>
      <c r="N18" s="18">
        <v>24</v>
      </c>
      <c r="O18" s="18">
        <v>126</v>
      </c>
      <c r="P18" s="5" t="s">
        <v>55</v>
      </c>
      <c r="Q18" s="5">
        <f>COUNTIF($D$10:$D$80,"4C")</f>
        <v>6</v>
      </c>
    </row>
    <row r="19" spans="1:18" ht="12.75">
      <c r="A19" s="23" t="s">
        <v>56</v>
      </c>
      <c r="B19" s="19" t="s">
        <v>57</v>
      </c>
      <c r="C19" s="23" t="s">
        <v>22</v>
      </c>
      <c r="D19" s="23" t="s">
        <v>47</v>
      </c>
      <c r="E19" s="23" t="s">
        <v>50</v>
      </c>
      <c r="F19" s="20">
        <v>1433</v>
      </c>
      <c r="G19" s="21">
        <v>798</v>
      </c>
      <c r="H19" s="18">
        <v>14</v>
      </c>
      <c r="I19" s="21">
        <v>635</v>
      </c>
      <c r="J19" s="18">
        <v>10</v>
      </c>
      <c r="K19" s="22"/>
      <c r="L19" s="22"/>
      <c r="M19" s="22">
        <v>50</v>
      </c>
      <c r="N19" s="18">
        <v>23</v>
      </c>
      <c r="O19" s="18">
        <v>124</v>
      </c>
      <c r="P19" s="5" t="s">
        <v>58</v>
      </c>
      <c r="Q19" s="5">
        <f>COUNTIF($D$10:$D$80,"4D")</f>
        <v>5</v>
      </c>
      <c r="R19" s="6">
        <f>SUM(Q16:Q19)</f>
        <v>25</v>
      </c>
    </row>
    <row r="20" spans="1:17" ht="12.75">
      <c r="A20" s="23" t="s">
        <v>59</v>
      </c>
      <c r="B20" s="19" t="s">
        <v>60</v>
      </c>
      <c r="C20" s="23" t="s">
        <v>32</v>
      </c>
      <c r="D20" s="23" t="s">
        <v>47</v>
      </c>
      <c r="E20" s="23" t="s">
        <v>37</v>
      </c>
      <c r="F20" s="20">
        <v>1429</v>
      </c>
      <c r="G20" s="21">
        <v>819</v>
      </c>
      <c r="H20" s="18">
        <v>10</v>
      </c>
      <c r="I20" s="21">
        <v>610</v>
      </c>
      <c r="J20" s="18">
        <v>24</v>
      </c>
      <c r="K20" s="22"/>
      <c r="L20" s="22"/>
      <c r="M20" s="22">
        <v>40</v>
      </c>
      <c r="N20" s="18">
        <v>22</v>
      </c>
      <c r="O20" s="18">
        <v>122</v>
      </c>
      <c r="P20" s="5" t="s">
        <v>61</v>
      </c>
      <c r="Q20" s="5">
        <f>COUNTIF($D$10:$D$80,"5A")</f>
        <v>11</v>
      </c>
    </row>
    <row r="21" spans="1:17" ht="12.75">
      <c r="A21" s="23" t="s">
        <v>62</v>
      </c>
      <c r="B21" s="19" t="s">
        <v>63</v>
      </c>
      <c r="C21" s="23" t="s">
        <v>64</v>
      </c>
      <c r="D21" s="23" t="s">
        <v>43</v>
      </c>
      <c r="E21" s="23" t="s">
        <v>50</v>
      </c>
      <c r="F21" s="20">
        <v>1428</v>
      </c>
      <c r="G21" s="21">
        <v>769</v>
      </c>
      <c r="H21" s="18">
        <v>20</v>
      </c>
      <c r="I21" s="21">
        <v>659</v>
      </c>
      <c r="J21" s="18">
        <v>7</v>
      </c>
      <c r="K21" s="22"/>
      <c r="L21" s="22"/>
      <c r="M21" s="22">
        <v>30</v>
      </c>
      <c r="N21" s="18">
        <v>21</v>
      </c>
      <c r="O21" s="18">
        <v>120</v>
      </c>
      <c r="P21" s="5" t="s">
        <v>65</v>
      </c>
      <c r="Q21" s="5">
        <f>COUNTIF($D$10:$D$80,"5B")</f>
        <v>6</v>
      </c>
    </row>
    <row r="22" spans="1:17" ht="12.75">
      <c r="A22" s="23" t="s">
        <v>66</v>
      </c>
      <c r="B22" s="19" t="s">
        <v>67</v>
      </c>
      <c r="C22" s="23" t="s">
        <v>32</v>
      </c>
      <c r="D22" s="23" t="s">
        <v>47</v>
      </c>
      <c r="E22" s="23" t="s">
        <v>68</v>
      </c>
      <c r="F22" s="20">
        <v>1423</v>
      </c>
      <c r="G22" s="21">
        <v>821</v>
      </c>
      <c r="H22" s="18">
        <v>8</v>
      </c>
      <c r="I22" s="21">
        <v>602</v>
      </c>
      <c r="J22" s="18">
        <v>30</v>
      </c>
      <c r="K22" s="22"/>
      <c r="L22" s="22"/>
      <c r="M22" s="22">
        <v>20</v>
      </c>
      <c r="N22" s="18">
        <v>20</v>
      </c>
      <c r="O22" s="18">
        <v>118</v>
      </c>
      <c r="P22" s="5" t="s">
        <v>69</v>
      </c>
      <c r="Q22" s="5">
        <f>COUNTIF($D$10:$D$80,"5C")</f>
        <v>6</v>
      </c>
    </row>
    <row r="23" spans="1:18" ht="12.75">
      <c r="A23" s="23" t="s">
        <v>70</v>
      </c>
      <c r="B23" s="19" t="s">
        <v>71</v>
      </c>
      <c r="C23" s="23" t="s">
        <v>72</v>
      </c>
      <c r="D23" s="23" t="s">
        <v>55</v>
      </c>
      <c r="E23" s="23" t="s">
        <v>73</v>
      </c>
      <c r="F23" s="20">
        <v>1415</v>
      </c>
      <c r="G23" s="21">
        <v>795</v>
      </c>
      <c r="H23" s="18">
        <v>16</v>
      </c>
      <c r="I23" s="21">
        <v>620</v>
      </c>
      <c r="J23" s="18">
        <v>16</v>
      </c>
      <c r="K23" s="22"/>
      <c r="L23" s="22"/>
      <c r="M23" s="22">
        <v>10</v>
      </c>
      <c r="N23" s="18">
        <v>19</v>
      </c>
      <c r="O23" s="18">
        <v>116</v>
      </c>
      <c r="P23" s="5" t="s">
        <v>74</v>
      </c>
      <c r="Q23" s="5">
        <f>COUNTIF($D$10:$D$80,"5D")</f>
        <v>2</v>
      </c>
      <c r="R23" s="6">
        <f>SUM(Q20:Q23)</f>
        <v>25</v>
      </c>
    </row>
    <row r="24" spans="1:17" ht="12.75">
      <c r="A24" s="23" t="s">
        <v>75</v>
      </c>
      <c r="B24" s="19" t="s">
        <v>76</v>
      </c>
      <c r="C24" s="23" t="s">
        <v>32</v>
      </c>
      <c r="D24" s="23" t="s">
        <v>43</v>
      </c>
      <c r="E24" s="23" t="s">
        <v>37</v>
      </c>
      <c r="F24" s="20">
        <v>1410</v>
      </c>
      <c r="G24" s="21">
        <v>798</v>
      </c>
      <c r="H24" s="18">
        <v>14</v>
      </c>
      <c r="I24" s="21">
        <v>612</v>
      </c>
      <c r="J24" s="18">
        <v>21</v>
      </c>
      <c r="K24" s="22"/>
      <c r="L24" s="22"/>
      <c r="M24" s="22"/>
      <c r="N24" s="18">
        <v>18</v>
      </c>
      <c r="O24" s="18">
        <v>114</v>
      </c>
      <c r="P24" s="5" t="s">
        <v>77</v>
      </c>
      <c r="Q24" s="5">
        <f>COUNTIF($D$10:$D$80,"6A")</f>
        <v>3</v>
      </c>
    </row>
    <row r="25" spans="1:17" ht="12.75">
      <c r="A25" s="23" t="s">
        <v>78</v>
      </c>
      <c r="B25" s="19" t="s">
        <v>79</v>
      </c>
      <c r="C25" s="23" t="s">
        <v>22</v>
      </c>
      <c r="D25" s="23" t="s">
        <v>55</v>
      </c>
      <c r="E25" s="23" t="s">
        <v>37</v>
      </c>
      <c r="F25" s="20">
        <v>1395</v>
      </c>
      <c r="G25" s="21">
        <v>820</v>
      </c>
      <c r="H25" s="18">
        <v>9</v>
      </c>
      <c r="I25" s="21">
        <v>575</v>
      </c>
      <c r="J25" s="18">
        <v>45</v>
      </c>
      <c r="K25" s="22"/>
      <c r="L25" s="22"/>
      <c r="M25" s="22"/>
      <c r="N25" s="18">
        <v>17</v>
      </c>
      <c r="O25" s="18">
        <v>112</v>
      </c>
      <c r="P25" s="5" t="s">
        <v>80</v>
      </c>
      <c r="Q25" s="5">
        <f>COUNTIF($D$10:$D$80,"6B")</f>
        <v>2</v>
      </c>
    </row>
    <row r="26" spans="1:17" ht="12.75">
      <c r="A26" s="23" t="s">
        <v>81</v>
      </c>
      <c r="B26" s="19" t="s">
        <v>82</v>
      </c>
      <c r="C26" s="23" t="s">
        <v>64</v>
      </c>
      <c r="D26" s="23" t="s">
        <v>61</v>
      </c>
      <c r="E26" s="23" t="s">
        <v>54</v>
      </c>
      <c r="F26" s="20">
        <v>1390</v>
      </c>
      <c r="G26" s="21">
        <v>783</v>
      </c>
      <c r="H26" s="18">
        <v>17</v>
      </c>
      <c r="I26" s="21">
        <v>607</v>
      </c>
      <c r="J26" s="18">
        <v>28</v>
      </c>
      <c r="K26" s="22"/>
      <c r="L26" s="22"/>
      <c r="M26" s="22"/>
      <c r="N26" s="18">
        <v>16</v>
      </c>
      <c r="O26" s="18">
        <v>110</v>
      </c>
      <c r="P26" s="5" t="s">
        <v>83</v>
      </c>
      <c r="Q26" s="5">
        <f>COUNTIF($D$10:$D$80,"6C")</f>
        <v>0</v>
      </c>
    </row>
    <row r="27" spans="1:18" ht="12.75">
      <c r="A27" s="23" t="s">
        <v>84</v>
      </c>
      <c r="B27" s="19" t="s">
        <v>85</v>
      </c>
      <c r="C27" s="23" t="s">
        <v>22</v>
      </c>
      <c r="D27" s="23" t="s">
        <v>51</v>
      </c>
      <c r="E27" s="23" t="s">
        <v>68</v>
      </c>
      <c r="F27" s="20">
        <v>1387</v>
      </c>
      <c r="G27" s="21">
        <v>777</v>
      </c>
      <c r="H27" s="18">
        <v>18</v>
      </c>
      <c r="I27" s="21">
        <v>610</v>
      </c>
      <c r="J27" s="18">
        <v>24</v>
      </c>
      <c r="K27" s="22"/>
      <c r="L27" s="22"/>
      <c r="M27" s="22"/>
      <c r="N27" s="18">
        <v>15</v>
      </c>
      <c r="O27" s="18">
        <v>108</v>
      </c>
      <c r="P27" s="5" t="s">
        <v>86</v>
      </c>
      <c r="Q27" s="5">
        <f>COUNTIF($D$10:$D$80,"6D")</f>
        <v>2</v>
      </c>
      <c r="R27" s="6">
        <f>SUM(Q24:Q27)</f>
        <v>7</v>
      </c>
    </row>
    <row r="28" spans="1:17" ht="12.75">
      <c r="A28" s="23" t="s">
        <v>87</v>
      </c>
      <c r="B28" s="19" t="s">
        <v>88</v>
      </c>
      <c r="C28" s="23" t="s">
        <v>64</v>
      </c>
      <c r="D28" s="23" t="s">
        <v>55</v>
      </c>
      <c r="E28" s="23" t="s">
        <v>50</v>
      </c>
      <c r="F28" s="20">
        <v>1373</v>
      </c>
      <c r="G28" s="21">
        <v>763</v>
      </c>
      <c r="H28" s="18">
        <v>21</v>
      </c>
      <c r="I28" s="21">
        <v>610</v>
      </c>
      <c r="J28" s="18">
        <v>24</v>
      </c>
      <c r="K28" s="22"/>
      <c r="L28" s="22"/>
      <c r="M28" s="22"/>
      <c r="N28" s="18">
        <v>14</v>
      </c>
      <c r="O28" s="18">
        <v>106</v>
      </c>
      <c r="P28" s="5">
        <v>7</v>
      </c>
      <c r="Q28" s="5">
        <f>COUNTIF($D$10:$D$80,"7")</f>
        <v>0</v>
      </c>
    </row>
    <row r="29" spans="1:15" ht="12.75">
      <c r="A29" s="23" t="s">
        <v>89</v>
      </c>
      <c r="B29" s="19" t="s">
        <v>90</v>
      </c>
      <c r="C29" s="23" t="s">
        <v>32</v>
      </c>
      <c r="D29" s="23" t="s">
        <v>43</v>
      </c>
      <c r="E29" s="23" t="s">
        <v>54</v>
      </c>
      <c r="F29" s="20">
        <v>1369</v>
      </c>
      <c r="G29" s="21">
        <v>817</v>
      </c>
      <c r="H29" s="18">
        <v>12</v>
      </c>
      <c r="I29" s="21">
        <v>552</v>
      </c>
      <c r="J29" s="18">
        <v>51</v>
      </c>
      <c r="K29" s="22"/>
      <c r="L29" s="22"/>
      <c r="M29" s="22"/>
      <c r="N29" s="18">
        <v>13</v>
      </c>
      <c r="O29" s="18">
        <v>104</v>
      </c>
    </row>
    <row r="30" spans="1:15" ht="12.75">
      <c r="A30" s="23" t="s">
        <v>91</v>
      </c>
      <c r="B30" s="19" t="s">
        <v>92</v>
      </c>
      <c r="C30" s="23" t="s">
        <v>32</v>
      </c>
      <c r="D30" s="23" t="s">
        <v>55</v>
      </c>
      <c r="E30" s="23" t="s">
        <v>50</v>
      </c>
      <c r="F30" s="20">
        <v>1363</v>
      </c>
      <c r="G30" s="21">
        <v>826</v>
      </c>
      <c r="H30" s="18">
        <v>5</v>
      </c>
      <c r="I30" s="21">
        <v>537</v>
      </c>
      <c r="J30" s="18">
        <v>61</v>
      </c>
      <c r="K30" s="22"/>
      <c r="L30" s="22"/>
      <c r="M30" s="22"/>
      <c r="N30" s="18">
        <v>12</v>
      </c>
      <c r="O30" s="18">
        <v>102</v>
      </c>
    </row>
    <row r="31" spans="1:15" ht="12.75">
      <c r="A31" s="23" t="s">
        <v>93</v>
      </c>
      <c r="B31" s="19" t="s">
        <v>94</v>
      </c>
      <c r="C31" s="23" t="s">
        <v>32</v>
      </c>
      <c r="D31" s="23" t="s">
        <v>43</v>
      </c>
      <c r="E31" s="23" t="s">
        <v>95</v>
      </c>
      <c r="F31" s="20">
        <v>1360</v>
      </c>
      <c r="G31" s="21">
        <v>750</v>
      </c>
      <c r="H31" s="18">
        <v>22</v>
      </c>
      <c r="I31" s="21">
        <v>610</v>
      </c>
      <c r="J31" s="18">
        <v>24</v>
      </c>
      <c r="K31" s="22"/>
      <c r="L31" s="22"/>
      <c r="M31" s="22"/>
      <c r="N31" s="18">
        <v>11</v>
      </c>
      <c r="O31" s="18">
        <v>100</v>
      </c>
    </row>
    <row r="32" spans="1:15" ht="12.75">
      <c r="A32" s="23" t="s">
        <v>96</v>
      </c>
      <c r="B32" s="19" t="s">
        <v>97</v>
      </c>
      <c r="C32" s="23" t="s">
        <v>22</v>
      </c>
      <c r="D32" s="23" t="s">
        <v>58</v>
      </c>
      <c r="E32" s="23" t="s">
        <v>54</v>
      </c>
      <c r="F32" s="20">
        <v>1346</v>
      </c>
      <c r="G32" s="21">
        <v>734</v>
      </c>
      <c r="H32" s="18">
        <v>24</v>
      </c>
      <c r="I32" s="21">
        <v>612</v>
      </c>
      <c r="J32" s="18">
        <v>21</v>
      </c>
      <c r="K32" s="22"/>
      <c r="L32" s="22"/>
      <c r="M32" s="22"/>
      <c r="N32" s="18">
        <v>10</v>
      </c>
      <c r="O32" s="18">
        <v>98</v>
      </c>
    </row>
    <row r="33" spans="1:15" ht="12.75">
      <c r="A33" s="23" t="s">
        <v>98</v>
      </c>
      <c r="B33" s="19" t="s">
        <v>99</v>
      </c>
      <c r="C33" s="23" t="s">
        <v>32</v>
      </c>
      <c r="D33" s="23" t="s">
        <v>47</v>
      </c>
      <c r="E33" s="23" t="s">
        <v>95</v>
      </c>
      <c r="F33" s="20">
        <v>1343</v>
      </c>
      <c r="G33" s="21">
        <v>677</v>
      </c>
      <c r="H33" s="18">
        <v>32</v>
      </c>
      <c r="I33" s="21">
        <v>666</v>
      </c>
      <c r="J33" s="18">
        <v>6</v>
      </c>
      <c r="K33" s="22"/>
      <c r="L33" s="22"/>
      <c r="M33" s="22"/>
      <c r="N33" s="18">
        <v>9</v>
      </c>
      <c r="O33" s="18">
        <v>96</v>
      </c>
    </row>
    <row r="34" spans="1:15" ht="12.75">
      <c r="A34" s="23" t="s">
        <v>100</v>
      </c>
      <c r="B34" s="19" t="s">
        <v>101</v>
      </c>
      <c r="C34" s="23" t="s">
        <v>32</v>
      </c>
      <c r="D34" s="23" t="s">
        <v>51</v>
      </c>
      <c r="E34" s="23" t="s">
        <v>50</v>
      </c>
      <c r="F34" s="20">
        <v>1337</v>
      </c>
      <c r="G34" s="21">
        <v>739</v>
      </c>
      <c r="H34" s="18">
        <v>23</v>
      </c>
      <c r="I34" s="21">
        <v>598</v>
      </c>
      <c r="J34" s="18">
        <v>31</v>
      </c>
      <c r="K34" s="22"/>
      <c r="L34" s="22"/>
      <c r="M34" s="22"/>
      <c r="N34" s="18">
        <v>8</v>
      </c>
      <c r="O34" s="18">
        <v>94</v>
      </c>
    </row>
    <row r="35" spans="1:15" ht="12.75">
      <c r="A35" s="23" t="s">
        <v>102</v>
      </c>
      <c r="B35" s="19" t="s">
        <v>103</v>
      </c>
      <c r="C35" s="23" t="s">
        <v>32</v>
      </c>
      <c r="D35" s="23" t="s">
        <v>51</v>
      </c>
      <c r="E35" s="23" t="s">
        <v>37</v>
      </c>
      <c r="F35" s="20">
        <v>1301</v>
      </c>
      <c r="G35" s="21">
        <v>690</v>
      </c>
      <c r="H35" s="18">
        <v>29</v>
      </c>
      <c r="I35" s="21">
        <v>611</v>
      </c>
      <c r="J35" s="18">
        <v>23</v>
      </c>
      <c r="K35" s="22"/>
      <c r="L35" s="22"/>
      <c r="M35" s="22"/>
      <c r="N35" s="18">
        <v>7</v>
      </c>
      <c r="O35" s="18">
        <v>92</v>
      </c>
    </row>
    <row r="36" spans="1:15" ht="12.75">
      <c r="A36" s="23" t="s">
        <v>104</v>
      </c>
      <c r="B36" s="19" t="s">
        <v>105</v>
      </c>
      <c r="C36" s="23" t="s">
        <v>32</v>
      </c>
      <c r="D36" s="23" t="s">
        <v>74</v>
      </c>
      <c r="E36" s="23" t="s">
        <v>106</v>
      </c>
      <c r="F36" s="20">
        <v>1298</v>
      </c>
      <c r="G36" s="21">
        <v>722</v>
      </c>
      <c r="H36" s="18">
        <v>25</v>
      </c>
      <c r="I36" s="21">
        <v>576</v>
      </c>
      <c r="J36" s="18">
        <v>43</v>
      </c>
      <c r="K36" s="22"/>
      <c r="L36" s="22"/>
      <c r="M36" s="22"/>
      <c r="N36" s="18">
        <v>6</v>
      </c>
      <c r="O36" s="18">
        <v>90</v>
      </c>
    </row>
    <row r="37" spans="1:15" ht="12.75">
      <c r="A37" s="23" t="s">
        <v>107</v>
      </c>
      <c r="B37" s="19" t="s">
        <v>108</v>
      </c>
      <c r="C37" s="23" t="s">
        <v>64</v>
      </c>
      <c r="D37" s="23" t="s">
        <v>47</v>
      </c>
      <c r="E37" s="23" t="s">
        <v>50</v>
      </c>
      <c r="F37" s="20">
        <v>1272</v>
      </c>
      <c r="G37" s="21">
        <v>678</v>
      </c>
      <c r="H37" s="18">
        <v>31</v>
      </c>
      <c r="I37" s="21">
        <v>594</v>
      </c>
      <c r="J37" s="18">
        <v>33</v>
      </c>
      <c r="K37" s="22"/>
      <c r="L37" s="22"/>
      <c r="M37" s="22"/>
      <c r="N37" s="18">
        <v>5</v>
      </c>
      <c r="O37" s="18">
        <v>88</v>
      </c>
    </row>
    <row r="38" spans="1:15" ht="12.75">
      <c r="A38" s="23" t="s">
        <v>109</v>
      </c>
      <c r="B38" s="19" t="s">
        <v>110</v>
      </c>
      <c r="C38" s="23" t="s">
        <v>32</v>
      </c>
      <c r="D38" s="23" t="s">
        <v>58</v>
      </c>
      <c r="E38" s="23" t="s">
        <v>54</v>
      </c>
      <c r="F38" s="20">
        <v>1256</v>
      </c>
      <c r="G38" s="21">
        <v>699</v>
      </c>
      <c r="H38" s="18">
        <v>28</v>
      </c>
      <c r="I38" s="21">
        <v>557</v>
      </c>
      <c r="J38" s="18">
        <v>49</v>
      </c>
      <c r="K38" s="22"/>
      <c r="L38" s="22"/>
      <c r="M38" s="22"/>
      <c r="N38" s="18">
        <v>4</v>
      </c>
      <c r="O38" s="18">
        <v>86</v>
      </c>
    </row>
    <row r="39" spans="1:15" ht="12.75">
      <c r="A39" s="23" t="s">
        <v>111</v>
      </c>
      <c r="B39" s="19" t="s">
        <v>112</v>
      </c>
      <c r="C39" s="23" t="s">
        <v>32</v>
      </c>
      <c r="D39" s="23" t="s">
        <v>33</v>
      </c>
      <c r="E39" s="23" t="s">
        <v>50</v>
      </c>
      <c r="F39" s="20">
        <v>1249</v>
      </c>
      <c r="G39" s="21">
        <v>631</v>
      </c>
      <c r="H39" s="18">
        <v>42</v>
      </c>
      <c r="I39" s="21">
        <v>618</v>
      </c>
      <c r="J39" s="18">
        <v>18</v>
      </c>
      <c r="K39" s="22"/>
      <c r="L39" s="22"/>
      <c r="M39" s="22"/>
      <c r="N39" s="18">
        <v>3</v>
      </c>
      <c r="O39" s="18">
        <v>84</v>
      </c>
    </row>
    <row r="40" spans="1:15" ht="12.75">
      <c r="A40" s="23" t="s">
        <v>111</v>
      </c>
      <c r="B40" s="19" t="s">
        <v>113</v>
      </c>
      <c r="C40" s="23" t="s">
        <v>22</v>
      </c>
      <c r="D40" s="23" t="s">
        <v>43</v>
      </c>
      <c r="E40" s="23" t="s">
        <v>37</v>
      </c>
      <c r="F40" s="20">
        <v>1249</v>
      </c>
      <c r="G40" s="21">
        <v>619</v>
      </c>
      <c r="H40" s="18">
        <v>45</v>
      </c>
      <c r="I40" s="21">
        <v>630</v>
      </c>
      <c r="J40" s="18">
        <v>13</v>
      </c>
      <c r="K40" s="22"/>
      <c r="L40" s="22"/>
      <c r="M40" s="22"/>
      <c r="N40" s="18">
        <v>3</v>
      </c>
      <c r="O40" s="18">
        <v>84</v>
      </c>
    </row>
    <row r="41" spans="1:15" ht="12.75">
      <c r="A41" s="23" t="s">
        <v>111</v>
      </c>
      <c r="B41" s="19" t="s">
        <v>114</v>
      </c>
      <c r="C41" s="23" t="s">
        <v>32</v>
      </c>
      <c r="D41" s="23" t="s">
        <v>61</v>
      </c>
      <c r="E41" s="23" t="s">
        <v>29</v>
      </c>
      <c r="F41" s="20">
        <v>1249</v>
      </c>
      <c r="G41" s="21">
        <v>659</v>
      </c>
      <c r="H41" s="18">
        <v>34</v>
      </c>
      <c r="I41" s="21">
        <v>590</v>
      </c>
      <c r="J41" s="18">
        <v>36</v>
      </c>
      <c r="K41" s="22"/>
      <c r="L41" s="22"/>
      <c r="M41" s="22"/>
      <c r="N41" s="18">
        <v>3</v>
      </c>
      <c r="O41" s="18">
        <v>84</v>
      </c>
    </row>
    <row r="42" spans="1:15" ht="12.75">
      <c r="A42" s="23" t="s">
        <v>115</v>
      </c>
      <c r="B42" s="19" t="s">
        <v>116</v>
      </c>
      <c r="C42" s="23" t="s">
        <v>22</v>
      </c>
      <c r="D42" s="23" t="s">
        <v>61</v>
      </c>
      <c r="E42" s="23" t="s">
        <v>50</v>
      </c>
      <c r="F42" s="20">
        <v>1244</v>
      </c>
      <c r="G42" s="21">
        <v>716</v>
      </c>
      <c r="H42" s="18">
        <v>26</v>
      </c>
      <c r="I42" s="21">
        <v>528</v>
      </c>
      <c r="J42" s="18">
        <v>63</v>
      </c>
      <c r="K42" s="22"/>
      <c r="L42" s="22"/>
      <c r="M42" s="22"/>
      <c r="N42" s="18"/>
      <c r="O42" s="18">
        <v>78</v>
      </c>
    </row>
    <row r="43" spans="1:15" ht="12.75">
      <c r="A43" s="23" t="s">
        <v>117</v>
      </c>
      <c r="B43" s="19" t="s">
        <v>118</v>
      </c>
      <c r="C43" s="23" t="s">
        <v>32</v>
      </c>
      <c r="D43" s="23" t="s">
        <v>43</v>
      </c>
      <c r="E43" s="23" t="s">
        <v>29</v>
      </c>
      <c r="F43" s="20">
        <v>1238</v>
      </c>
      <c r="G43" s="21">
        <v>625</v>
      </c>
      <c r="H43" s="18">
        <v>44</v>
      </c>
      <c r="I43" s="21">
        <v>613</v>
      </c>
      <c r="J43" s="18">
        <v>20</v>
      </c>
      <c r="K43" s="22"/>
      <c r="L43" s="22"/>
      <c r="M43" s="22"/>
      <c r="N43" s="18"/>
      <c r="O43" s="18">
        <v>76</v>
      </c>
    </row>
    <row r="44" spans="1:15" ht="12.75">
      <c r="A44" s="23" t="s">
        <v>119</v>
      </c>
      <c r="B44" s="19" t="s">
        <v>120</v>
      </c>
      <c r="C44" s="23" t="s">
        <v>64</v>
      </c>
      <c r="D44" s="23" t="s">
        <v>47</v>
      </c>
      <c r="E44" s="23" t="s">
        <v>37</v>
      </c>
      <c r="F44" s="20">
        <v>1234</v>
      </c>
      <c r="G44" s="21">
        <v>603</v>
      </c>
      <c r="H44" s="18">
        <v>51</v>
      </c>
      <c r="I44" s="21">
        <v>631</v>
      </c>
      <c r="J44" s="18">
        <v>12</v>
      </c>
      <c r="K44" s="22"/>
      <c r="L44" s="22"/>
      <c r="M44" s="22"/>
      <c r="N44" s="18"/>
      <c r="O44" s="18">
        <v>74</v>
      </c>
    </row>
    <row r="45" spans="1:15" ht="12.75">
      <c r="A45" s="23" t="s">
        <v>119</v>
      </c>
      <c r="B45" s="19" t="s">
        <v>121</v>
      </c>
      <c r="C45" s="23" t="s">
        <v>22</v>
      </c>
      <c r="D45" s="23" t="s">
        <v>51</v>
      </c>
      <c r="E45" s="23" t="s">
        <v>73</v>
      </c>
      <c r="F45" s="20">
        <v>1234</v>
      </c>
      <c r="G45" s="21">
        <v>637</v>
      </c>
      <c r="H45" s="18">
        <v>40</v>
      </c>
      <c r="I45" s="21">
        <v>597</v>
      </c>
      <c r="J45" s="18">
        <v>32</v>
      </c>
      <c r="K45" s="22"/>
      <c r="L45" s="22"/>
      <c r="M45" s="22"/>
      <c r="N45" s="18"/>
      <c r="O45" s="18">
        <v>74</v>
      </c>
    </row>
    <row r="46" spans="1:15" ht="12.75">
      <c r="A46" s="23" t="s">
        <v>122</v>
      </c>
      <c r="B46" s="19" t="s">
        <v>123</v>
      </c>
      <c r="C46" s="23" t="s">
        <v>32</v>
      </c>
      <c r="D46" s="23" t="s">
        <v>55</v>
      </c>
      <c r="E46" s="23" t="s">
        <v>106</v>
      </c>
      <c r="F46" s="20">
        <v>1233</v>
      </c>
      <c r="G46" s="21">
        <v>618</v>
      </c>
      <c r="H46" s="18">
        <v>46</v>
      </c>
      <c r="I46" s="21">
        <v>615</v>
      </c>
      <c r="J46" s="18">
        <v>19</v>
      </c>
      <c r="K46" s="22"/>
      <c r="L46" s="22"/>
      <c r="M46" s="22"/>
      <c r="N46" s="18"/>
      <c r="O46" s="18">
        <v>70</v>
      </c>
    </row>
    <row r="47" spans="1:15" ht="12.75">
      <c r="A47" s="23" t="s">
        <v>122</v>
      </c>
      <c r="B47" s="19" t="s">
        <v>124</v>
      </c>
      <c r="C47" s="23" t="s">
        <v>32</v>
      </c>
      <c r="D47" s="23" t="s">
        <v>61</v>
      </c>
      <c r="E47" s="23" t="s">
        <v>50</v>
      </c>
      <c r="F47" s="20">
        <v>1233</v>
      </c>
      <c r="G47" s="21">
        <v>588</v>
      </c>
      <c r="H47" s="18">
        <v>55</v>
      </c>
      <c r="I47" s="21">
        <v>645</v>
      </c>
      <c r="J47" s="18">
        <v>8</v>
      </c>
      <c r="K47" s="22"/>
      <c r="L47" s="22"/>
      <c r="M47" s="22"/>
      <c r="N47" s="18"/>
      <c r="O47" s="18">
        <v>70</v>
      </c>
    </row>
    <row r="48" spans="1:15" ht="12.75">
      <c r="A48" s="23" t="s">
        <v>125</v>
      </c>
      <c r="B48" s="19" t="s">
        <v>126</v>
      </c>
      <c r="C48" s="23" t="s">
        <v>22</v>
      </c>
      <c r="D48" s="23" t="s">
        <v>69</v>
      </c>
      <c r="E48" s="23" t="s">
        <v>73</v>
      </c>
      <c r="F48" s="20">
        <v>1231</v>
      </c>
      <c r="G48" s="21">
        <v>700</v>
      </c>
      <c r="H48" s="18">
        <v>27</v>
      </c>
      <c r="I48" s="21">
        <v>531</v>
      </c>
      <c r="J48" s="18">
        <v>62</v>
      </c>
      <c r="K48" s="22"/>
      <c r="L48" s="22"/>
      <c r="M48" s="22"/>
      <c r="N48" s="18"/>
      <c r="O48" s="18">
        <v>66</v>
      </c>
    </row>
    <row r="49" spans="1:15" ht="12.75">
      <c r="A49" s="23" t="s">
        <v>127</v>
      </c>
      <c r="B49" s="19" t="s">
        <v>128</v>
      </c>
      <c r="C49" s="23" t="s">
        <v>32</v>
      </c>
      <c r="D49" s="23" t="s">
        <v>58</v>
      </c>
      <c r="E49" s="23" t="s">
        <v>37</v>
      </c>
      <c r="F49" s="20">
        <v>1220</v>
      </c>
      <c r="G49" s="21">
        <v>638</v>
      </c>
      <c r="H49" s="18">
        <v>38</v>
      </c>
      <c r="I49" s="21">
        <v>582</v>
      </c>
      <c r="J49" s="18">
        <v>40</v>
      </c>
      <c r="K49" s="22"/>
      <c r="L49" s="22"/>
      <c r="M49" s="22"/>
      <c r="N49" s="18"/>
      <c r="O49" s="18">
        <v>64</v>
      </c>
    </row>
    <row r="50" spans="1:15" ht="12.75">
      <c r="A50" s="23" t="s">
        <v>129</v>
      </c>
      <c r="B50" s="19" t="s">
        <v>130</v>
      </c>
      <c r="C50" s="23" t="s">
        <v>22</v>
      </c>
      <c r="D50" s="23" t="s">
        <v>61</v>
      </c>
      <c r="E50" s="23" t="s">
        <v>54</v>
      </c>
      <c r="F50" s="20">
        <v>1214</v>
      </c>
      <c r="G50" s="21">
        <v>667</v>
      </c>
      <c r="H50" s="18">
        <v>33</v>
      </c>
      <c r="I50" s="21">
        <v>547</v>
      </c>
      <c r="J50" s="18">
        <v>55</v>
      </c>
      <c r="K50" s="22"/>
      <c r="L50" s="22"/>
      <c r="M50" s="22"/>
      <c r="N50" s="18"/>
      <c r="O50" s="18">
        <v>62</v>
      </c>
    </row>
    <row r="51" spans="1:15" ht="12.75">
      <c r="A51" s="23" t="s">
        <v>131</v>
      </c>
      <c r="B51" s="19" t="s">
        <v>132</v>
      </c>
      <c r="C51" s="23" t="s">
        <v>32</v>
      </c>
      <c r="D51" s="23" t="s">
        <v>51</v>
      </c>
      <c r="E51" s="23" t="s">
        <v>37</v>
      </c>
      <c r="F51" s="20">
        <v>1207</v>
      </c>
      <c r="G51" s="21">
        <v>638</v>
      </c>
      <c r="H51" s="18">
        <v>38</v>
      </c>
      <c r="I51" s="21">
        <v>569</v>
      </c>
      <c r="J51" s="18">
        <v>47</v>
      </c>
      <c r="K51" s="22"/>
      <c r="L51" s="22"/>
      <c r="M51" s="22"/>
      <c r="N51" s="18"/>
      <c r="O51" s="18">
        <v>60</v>
      </c>
    </row>
    <row r="52" spans="1:15" ht="12.75">
      <c r="A52" s="23" t="s">
        <v>131</v>
      </c>
      <c r="B52" s="19" t="s">
        <v>133</v>
      </c>
      <c r="C52" s="23" t="s">
        <v>32</v>
      </c>
      <c r="D52" s="23" t="s">
        <v>77</v>
      </c>
      <c r="E52" s="23" t="s">
        <v>37</v>
      </c>
      <c r="F52" s="20">
        <v>1207</v>
      </c>
      <c r="G52" s="21">
        <v>650</v>
      </c>
      <c r="H52" s="18">
        <v>35</v>
      </c>
      <c r="I52" s="21">
        <v>557</v>
      </c>
      <c r="J52" s="18">
        <v>49</v>
      </c>
      <c r="K52" s="22"/>
      <c r="L52" s="22"/>
      <c r="M52" s="22"/>
      <c r="N52" s="18"/>
      <c r="O52" s="18">
        <v>60</v>
      </c>
    </row>
    <row r="53" spans="1:15" ht="12.75">
      <c r="A53" s="23" t="s">
        <v>134</v>
      </c>
      <c r="B53" s="19" t="s">
        <v>135</v>
      </c>
      <c r="C53" s="23" t="s">
        <v>22</v>
      </c>
      <c r="D53" s="23" t="s">
        <v>69</v>
      </c>
      <c r="E53" s="23" t="s">
        <v>37</v>
      </c>
      <c r="F53" s="20">
        <v>1205</v>
      </c>
      <c r="G53" s="21">
        <v>601</v>
      </c>
      <c r="H53" s="18">
        <v>53</v>
      </c>
      <c r="I53" s="21">
        <v>604</v>
      </c>
      <c r="J53" s="18">
        <v>29</v>
      </c>
      <c r="K53" s="22"/>
      <c r="L53" s="22"/>
      <c r="M53" s="22"/>
      <c r="N53" s="18"/>
      <c r="O53" s="18">
        <v>56</v>
      </c>
    </row>
    <row r="54" spans="1:15" ht="12.75">
      <c r="A54" s="23" t="s">
        <v>136</v>
      </c>
      <c r="B54" s="19" t="s">
        <v>137</v>
      </c>
      <c r="C54" s="23" t="s">
        <v>64</v>
      </c>
      <c r="D54" s="23" t="s">
        <v>51</v>
      </c>
      <c r="E54" s="23" t="s">
        <v>54</v>
      </c>
      <c r="F54" s="20">
        <v>1204</v>
      </c>
      <c r="G54" s="21">
        <v>610</v>
      </c>
      <c r="H54" s="18">
        <v>48</v>
      </c>
      <c r="I54" s="21">
        <v>594</v>
      </c>
      <c r="J54" s="18">
        <v>33</v>
      </c>
      <c r="K54" s="22"/>
      <c r="L54" s="22"/>
      <c r="M54" s="22"/>
      <c r="N54" s="18"/>
      <c r="O54" s="18">
        <v>54</v>
      </c>
    </row>
    <row r="55" spans="1:15" ht="12.75">
      <c r="A55" s="23" t="s">
        <v>138</v>
      </c>
      <c r="B55" s="19" t="s">
        <v>139</v>
      </c>
      <c r="C55" s="23" t="s">
        <v>32</v>
      </c>
      <c r="D55" s="23" t="s">
        <v>74</v>
      </c>
      <c r="E55" s="23" t="s">
        <v>37</v>
      </c>
      <c r="F55" s="20">
        <v>1203</v>
      </c>
      <c r="G55" s="21">
        <v>582</v>
      </c>
      <c r="H55" s="18">
        <v>58</v>
      </c>
      <c r="I55" s="21">
        <v>621</v>
      </c>
      <c r="J55" s="18">
        <v>15</v>
      </c>
      <c r="K55" s="22"/>
      <c r="L55" s="22"/>
      <c r="M55" s="22"/>
      <c r="N55" s="18"/>
      <c r="O55" s="18">
        <v>52</v>
      </c>
    </row>
    <row r="56" spans="1:15" ht="12.75">
      <c r="A56" s="23" t="s">
        <v>140</v>
      </c>
      <c r="B56" s="19" t="s">
        <v>141</v>
      </c>
      <c r="C56" s="23" t="s">
        <v>32</v>
      </c>
      <c r="D56" s="23" t="s">
        <v>65</v>
      </c>
      <c r="E56" s="23" t="s">
        <v>142</v>
      </c>
      <c r="F56" s="20">
        <v>1198</v>
      </c>
      <c r="G56" s="21">
        <v>612</v>
      </c>
      <c r="H56" s="18">
        <v>47</v>
      </c>
      <c r="I56" s="21">
        <v>586</v>
      </c>
      <c r="J56" s="18">
        <v>39</v>
      </c>
      <c r="K56" s="22"/>
      <c r="L56" s="22"/>
      <c r="M56" s="22"/>
      <c r="N56" s="18"/>
      <c r="O56" s="18">
        <v>50</v>
      </c>
    </row>
    <row r="57" spans="1:15" ht="12.75">
      <c r="A57" s="23" t="s">
        <v>143</v>
      </c>
      <c r="B57" s="19" t="s">
        <v>144</v>
      </c>
      <c r="C57" s="23" t="s">
        <v>22</v>
      </c>
      <c r="D57" s="23" t="s">
        <v>55</v>
      </c>
      <c r="E57" s="23" t="s">
        <v>54</v>
      </c>
      <c r="F57" s="20">
        <v>1197</v>
      </c>
      <c r="G57" s="21">
        <v>685</v>
      </c>
      <c r="H57" s="18">
        <v>30</v>
      </c>
      <c r="I57" s="21">
        <v>512</v>
      </c>
      <c r="J57" s="18">
        <v>66</v>
      </c>
      <c r="K57" s="22"/>
      <c r="L57" s="22"/>
      <c r="M57" s="22"/>
      <c r="N57" s="18"/>
      <c r="O57" s="18">
        <v>48</v>
      </c>
    </row>
    <row r="58" spans="1:15" ht="12.75">
      <c r="A58" s="23" t="s">
        <v>145</v>
      </c>
      <c r="B58" s="19" t="s">
        <v>146</v>
      </c>
      <c r="C58" s="23" t="s">
        <v>147</v>
      </c>
      <c r="D58" s="23" t="s">
        <v>65</v>
      </c>
      <c r="E58" s="23" t="s">
        <v>73</v>
      </c>
      <c r="F58" s="20">
        <v>1191</v>
      </c>
      <c r="G58" s="21">
        <v>643</v>
      </c>
      <c r="H58" s="18">
        <v>37</v>
      </c>
      <c r="I58" s="21">
        <v>548</v>
      </c>
      <c r="J58" s="18">
        <v>54</v>
      </c>
      <c r="K58" s="22"/>
      <c r="L58" s="22"/>
      <c r="M58" s="22"/>
      <c r="N58" s="18"/>
      <c r="O58" s="18">
        <v>46</v>
      </c>
    </row>
    <row r="59" spans="1:15" ht="12.75">
      <c r="A59" s="23" t="s">
        <v>148</v>
      </c>
      <c r="B59" s="19" t="s">
        <v>149</v>
      </c>
      <c r="C59" s="23" t="s">
        <v>32</v>
      </c>
      <c r="D59" s="23" t="s">
        <v>61</v>
      </c>
      <c r="E59" s="23" t="s">
        <v>37</v>
      </c>
      <c r="F59" s="20">
        <v>1185</v>
      </c>
      <c r="G59" s="21">
        <v>647</v>
      </c>
      <c r="H59" s="18">
        <v>36</v>
      </c>
      <c r="I59" s="21">
        <v>538</v>
      </c>
      <c r="J59" s="18">
        <v>59</v>
      </c>
      <c r="K59" s="22"/>
      <c r="L59" s="22"/>
      <c r="M59" s="22"/>
      <c r="N59" s="18"/>
      <c r="O59" s="18">
        <v>44</v>
      </c>
    </row>
    <row r="60" spans="1:15" ht="12.75">
      <c r="A60" s="23" t="s">
        <v>148</v>
      </c>
      <c r="B60" s="19" t="s">
        <v>150</v>
      </c>
      <c r="C60" s="23" t="s">
        <v>32</v>
      </c>
      <c r="D60" s="23" t="s">
        <v>77</v>
      </c>
      <c r="E60" s="23" t="s">
        <v>54</v>
      </c>
      <c r="F60" s="20">
        <v>1185</v>
      </c>
      <c r="G60" s="21">
        <v>609</v>
      </c>
      <c r="H60" s="18">
        <v>49</v>
      </c>
      <c r="I60" s="21">
        <v>576</v>
      </c>
      <c r="J60" s="18">
        <v>43</v>
      </c>
      <c r="K60" s="22"/>
      <c r="L60" s="22"/>
      <c r="M60" s="22"/>
      <c r="N60" s="18"/>
      <c r="O60" s="18">
        <v>44</v>
      </c>
    </row>
    <row r="61" spans="1:15" ht="12.75">
      <c r="A61" s="23" t="s">
        <v>151</v>
      </c>
      <c r="B61" s="19" t="s">
        <v>152</v>
      </c>
      <c r="C61" s="23" t="s">
        <v>22</v>
      </c>
      <c r="D61" s="23" t="s">
        <v>58</v>
      </c>
      <c r="E61" s="23" t="s">
        <v>73</v>
      </c>
      <c r="F61" s="20">
        <v>1178</v>
      </c>
      <c r="G61" s="21">
        <v>607</v>
      </c>
      <c r="H61" s="18">
        <v>50</v>
      </c>
      <c r="I61" s="21">
        <v>571</v>
      </c>
      <c r="J61" s="18">
        <v>46</v>
      </c>
      <c r="K61" s="22"/>
      <c r="L61" s="22"/>
      <c r="M61" s="22"/>
      <c r="N61" s="18"/>
      <c r="O61" s="18">
        <v>40</v>
      </c>
    </row>
    <row r="62" spans="1:15" ht="12.75">
      <c r="A62" s="23" t="s">
        <v>153</v>
      </c>
      <c r="B62" s="19" t="s">
        <v>154</v>
      </c>
      <c r="C62" s="23" t="s">
        <v>64</v>
      </c>
      <c r="D62" s="23" t="s">
        <v>65</v>
      </c>
      <c r="E62" s="23" t="s">
        <v>50</v>
      </c>
      <c r="F62" s="20">
        <v>1177</v>
      </c>
      <c r="G62" s="21">
        <v>636</v>
      </c>
      <c r="H62" s="18">
        <v>41</v>
      </c>
      <c r="I62" s="21">
        <v>541</v>
      </c>
      <c r="J62" s="18">
        <v>57</v>
      </c>
      <c r="K62" s="22"/>
      <c r="L62" s="22"/>
      <c r="M62" s="22"/>
      <c r="N62" s="18"/>
      <c r="O62" s="18">
        <v>38</v>
      </c>
    </row>
    <row r="63" spans="1:15" ht="12.75">
      <c r="A63" s="23" t="s">
        <v>155</v>
      </c>
      <c r="B63" s="19" t="s">
        <v>156</v>
      </c>
      <c r="C63" s="23" t="s">
        <v>64</v>
      </c>
      <c r="D63" s="23" t="s">
        <v>69</v>
      </c>
      <c r="E63" s="23" t="s">
        <v>37</v>
      </c>
      <c r="F63" s="20">
        <v>1176</v>
      </c>
      <c r="G63" s="21">
        <v>585</v>
      </c>
      <c r="H63" s="18">
        <v>56</v>
      </c>
      <c r="I63" s="21">
        <v>591</v>
      </c>
      <c r="J63" s="18">
        <v>35</v>
      </c>
      <c r="K63" s="22"/>
      <c r="L63" s="22"/>
      <c r="M63" s="22"/>
      <c r="N63" s="18"/>
      <c r="O63" s="18">
        <v>36</v>
      </c>
    </row>
    <row r="64" spans="1:15" ht="12.75">
      <c r="A64" s="23" t="s">
        <v>157</v>
      </c>
      <c r="B64" s="19" t="s">
        <v>158</v>
      </c>
      <c r="C64" s="23" t="s">
        <v>22</v>
      </c>
      <c r="D64" s="23" t="s">
        <v>61</v>
      </c>
      <c r="E64" s="23" t="s">
        <v>50</v>
      </c>
      <c r="F64" s="20">
        <v>1166</v>
      </c>
      <c r="G64" s="21">
        <v>628</v>
      </c>
      <c r="H64" s="18">
        <v>43</v>
      </c>
      <c r="I64" s="21">
        <v>538</v>
      </c>
      <c r="J64" s="18">
        <v>59</v>
      </c>
      <c r="K64" s="22"/>
      <c r="L64" s="22"/>
      <c r="M64" s="22"/>
      <c r="N64" s="18"/>
      <c r="O64" s="18">
        <v>34</v>
      </c>
    </row>
    <row r="65" spans="1:15" ht="12.75">
      <c r="A65" s="23" t="s">
        <v>159</v>
      </c>
      <c r="B65" s="19" t="s">
        <v>160</v>
      </c>
      <c r="C65" s="23" t="s">
        <v>64</v>
      </c>
      <c r="D65" s="23" t="s">
        <v>61</v>
      </c>
      <c r="E65" s="23" t="s">
        <v>37</v>
      </c>
      <c r="F65" s="20">
        <v>1160</v>
      </c>
      <c r="G65" s="21">
        <v>583</v>
      </c>
      <c r="H65" s="18">
        <v>57</v>
      </c>
      <c r="I65" s="21">
        <v>577</v>
      </c>
      <c r="J65" s="18">
        <v>41</v>
      </c>
      <c r="K65" s="22"/>
      <c r="L65" s="22"/>
      <c r="M65" s="22"/>
      <c r="N65" s="18"/>
      <c r="O65" s="18">
        <v>32</v>
      </c>
    </row>
    <row r="66" spans="1:15" ht="12.75">
      <c r="A66" s="23" t="s">
        <v>161</v>
      </c>
      <c r="B66" s="19" t="s">
        <v>162</v>
      </c>
      <c r="C66" s="23" t="s">
        <v>22</v>
      </c>
      <c r="D66" s="23" t="s">
        <v>61</v>
      </c>
      <c r="E66" s="23" t="s">
        <v>50</v>
      </c>
      <c r="F66" s="20">
        <v>1152</v>
      </c>
      <c r="G66" s="21">
        <v>603</v>
      </c>
      <c r="H66" s="18">
        <v>51</v>
      </c>
      <c r="I66" s="21">
        <v>549</v>
      </c>
      <c r="J66" s="18">
        <v>52</v>
      </c>
      <c r="K66" s="22"/>
      <c r="L66" s="22"/>
      <c r="M66" s="22"/>
      <c r="N66" s="18"/>
      <c r="O66" s="18">
        <v>30</v>
      </c>
    </row>
    <row r="67" spans="1:15" ht="12.75">
      <c r="A67" s="23" t="s">
        <v>163</v>
      </c>
      <c r="B67" s="19" t="s">
        <v>164</v>
      </c>
      <c r="C67" s="23" t="s">
        <v>32</v>
      </c>
      <c r="D67" s="23" t="s">
        <v>69</v>
      </c>
      <c r="E67" s="23" t="s">
        <v>142</v>
      </c>
      <c r="F67" s="20">
        <v>1136</v>
      </c>
      <c r="G67" s="21">
        <v>596</v>
      </c>
      <c r="H67" s="18">
        <v>54</v>
      </c>
      <c r="I67" s="21">
        <v>540</v>
      </c>
      <c r="J67" s="18">
        <v>58</v>
      </c>
      <c r="K67" s="22"/>
      <c r="L67" s="22"/>
      <c r="M67" s="22"/>
      <c r="N67" s="18"/>
      <c r="O67" s="18">
        <v>28</v>
      </c>
    </row>
    <row r="68" spans="1:15" ht="12.75">
      <c r="A68" s="23" t="s">
        <v>165</v>
      </c>
      <c r="B68" s="19" t="s">
        <v>166</v>
      </c>
      <c r="C68" s="23" t="s">
        <v>22</v>
      </c>
      <c r="D68" s="23" t="s">
        <v>65</v>
      </c>
      <c r="E68" s="23" t="s">
        <v>68</v>
      </c>
      <c r="F68" s="20">
        <v>1135</v>
      </c>
      <c r="G68" s="21">
        <v>546</v>
      </c>
      <c r="H68" s="18">
        <v>61</v>
      </c>
      <c r="I68" s="21">
        <v>589</v>
      </c>
      <c r="J68" s="18">
        <v>37</v>
      </c>
      <c r="K68" s="22"/>
      <c r="L68" s="22"/>
      <c r="M68" s="22"/>
      <c r="N68" s="18"/>
      <c r="O68" s="18">
        <v>26</v>
      </c>
    </row>
    <row r="69" spans="1:15" ht="12.75">
      <c r="A69" s="23" t="s">
        <v>167</v>
      </c>
      <c r="B69" s="19" t="s">
        <v>168</v>
      </c>
      <c r="C69" s="23" t="s">
        <v>64</v>
      </c>
      <c r="D69" s="23" t="s">
        <v>58</v>
      </c>
      <c r="E69" s="23" t="s">
        <v>68</v>
      </c>
      <c r="F69" s="20">
        <v>1115</v>
      </c>
      <c r="G69" s="21">
        <v>526</v>
      </c>
      <c r="H69" s="18">
        <v>63</v>
      </c>
      <c r="I69" s="21">
        <v>589</v>
      </c>
      <c r="J69" s="18">
        <v>37</v>
      </c>
      <c r="K69" s="22"/>
      <c r="L69" s="22"/>
      <c r="M69" s="22"/>
      <c r="N69" s="18"/>
      <c r="O69" s="18">
        <v>24</v>
      </c>
    </row>
    <row r="70" spans="1:15" ht="12.75">
      <c r="A70" s="23" t="s">
        <v>169</v>
      </c>
      <c r="B70" s="19" t="s">
        <v>170</v>
      </c>
      <c r="C70" s="23" t="s">
        <v>64</v>
      </c>
      <c r="D70" s="23" t="s">
        <v>61</v>
      </c>
      <c r="E70" s="23" t="s">
        <v>171</v>
      </c>
      <c r="F70" s="20">
        <v>1103</v>
      </c>
      <c r="G70" s="21">
        <v>536</v>
      </c>
      <c r="H70" s="18">
        <v>62</v>
      </c>
      <c r="I70" s="21">
        <v>567</v>
      </c>
      <c r="J70" s="18">
        <v>48</v>
      </c>
      <c r="K70" s="22"/>
      <c r="L70" s="22"/>
      <c r="M70" s="22"/>
      <c r="N70" s="18"/>
      <c r="O70" s="18">
        <v>22</v>
      </c>
    </row>
    <row r="71" spans="1:15" ht="12.75">
      <c r="A71" s="23" t="s">
        <v>172</v>
      </c>
      <c r="B71" s="19" t="s">
        <v>173</v>
      </c>
      <c r="C71" s="23" t="s">
        <v>64</v>
      </c>
      <c r="D71" s="23" t="s">
        <v>69</v>
      </c>
      <c r="E71" s="23" t="s">
        <v>142</v>
      </c>
      <c r="F71" s="20">
        <v>1096</v>
      </c>
      <c r="G71" s="21">
        <v>519</v>
      </c>
      <c r="H71" s="18">
        <v>66</v>
      </c>
      <c r="I71" s="21">
        <v>577</v>
      </c>
      <c r="J71" s="18">
        <v>41</v>
      </c>
      <c r="K71" s="22"/>
      <c r="L71" s="22"/>
      <c r="M71" s="22"/>
      <c r="N71" s="18"/>
      <c r="O71" s="18">
        <v>20</v>
      </c>
    </row>
    <row r="72" spans="1:15" ht="12.75">
      <c r="A72" s="23" t="s">
        <v>174</v>
      </c>
      <c r="B72" s="19" t="s">
        <v>175</v>
      </c>
      <c r="C72" s="23" t="s">
        <v>64</v>
      </c>
      <c r="D72" s="23" t="s">
        <v>61</v>
      </c>
      <c r="E72" s="23" t="s">
        <v>171</v>
      </c>
      <c r="F72" s="20">
        <v>1085</v>
      </c>
      <c r="G72" s="21">
        <v>568</v>
      </c>
      <c r="H72" s="18">
        <v>60</v>
      </c>
      <c r="I72" s="21">
        <v>517</v>
      </c>
      <c r="J72" s="18">
        <v>64</v>
      </c>
      <c r="K72" s="22"/>
      <c r="L72" s="22"/>
      <c r="M72" s="22"/>
      <c r="N72" s="18"/>
      <c r="O72" s="18">
        <v>18</v>
      </c>
    </row>
    <row r="73" spans="1:15" ht="12.75">
      <c r="A73" s="23" t="s">
        <v>176</v>
      </c>
      <c r="B73" s="19" t="s">
        <v>177</v>
      </c>
      <c r="C73" s="23" t="s">
        <v>22</v>
      </c>
      <c r="D73" s="23" t="s">
        <v>80</v>
      </c>
      <c r="E73" s="23" t="s">
        <v>73</v>
      </c>
      <c r="F73" s="20">
        <v>1078</v>
      </c>
      <c r="G73" s="21">
        <v>579</v>
      </c>
      <c r="H73" s="18">
        <v>59</v>
      </c>
      <c r="I73" s="21">
        <v>499</v>
      </c>
      <c r="J73" s="18">
        <v>69</v>
      </c>
      <c r="K73" s="22"/>
      <c r="L73" s="22"/>
      <c r="M73" s="22"/>
      <c r="N73" s="18"/>
      <c r="O73" s="18">
        <v>16</v>
      </c>
    </row>
    <row r="74" spans="1:15" ht="12.75">
      <c r="A74" s="23" t="s">
        <v>178</v>
      </c>
      <c r="B74" s="19" t="s">
        <v>179</v>
      </c>
      <c r="C74" s="23" t="s">
        <v>22</v>
      </c>
      <c r="D74" s="23" t="s">
        <v>86</v>
      </c>
      <c r="E74" s="23" t="s">
        <v>37</v>
      </c>
      <c r="F74" s="20">
        <v>1072</v>
      </c>
      <c r="G74" s="21">
        <v>523</v>
      </c>
      <c r="H74" s="18">
        <v>64</v>
      </c>
      <c r="I74" s="21">
        <v>549</v>
      </c>
      <c r="J74" s="18">
        <v>52</v>
      </c>
      <c r="K74" s="22"/>
      <c r="L74" s="22"/>
      <c r="M74" s="22"/>
      <c r="N74" s="18"/>
      <c r="O74" s="18">
        <v>14</v>
      </c>
    </row>
    <row r="75" spans="1:15" ht="12.75">
      <c r="A75" s="23" t="s">
        <v>180</v>
      </c>
      <c r="B75" s="19" t="s">
        <v>181</v>
      </c>
      <c r="C75" s="23" t="s">
        <v>22</v>
      </c>
      <c r="D75" s="23" t="s">
        <v>80</v>
      </c>
      <c r="E75" s="23" t="s">
        <v>37</v>
      </c>
      <c r="F75" s="20">
        <v>1043</v>
      </c>
      <c r="G75" s="21">
        <v>500</v>
      </c>
      <c r="H75" s="18">
        <v>69</v>
      </c>
      <c r="I75" s="21">
        <v>543</v>
      </c>
      <c r="J75" s="18">
        <v>56</v>
      </c>
      <c r="K75" s="22"/>
      <c r="L75" s="22"/>
      <c r="M75" s="22"/>
      <c r="N75" s="18"/>
      <c r="O75" s="18">
        <v>12</v>
      </c>
    </row>
    <row r="76" spans="1:15" ht="12.75">
      <c r="A76" s="23" t="s">
        <v>182</v>
      </c>
      <c r="B76" s="19" t="s">
        <v>183</v>
      </c>
      <c r="C76" s="23" t="s">
        <v>22</v>
      </c>
      <c r="D76" s="23" t="s">
        <v>65</v>
      </c>
      <c r="E76" s="23" t="s">
        <v>37</v>
      </c>
      <c r="F76" s="20">
        <v>1035</v>
      </c>
      <c r="G76" s="21">
        <v>523</v>
      </c>
      <c r="H76" s="18">
        <v>64</v>
      </c>
      <c r="I76" s="21">
        <v>512</v>
      </c>
      <c r="J76" s="18">
        <v>66</v>
      </c>
      <c r="K76" s="22"/>
      <c r="L76" s="22"/>
      <c r="M76" s="22"/>
      <c r="N76" s="18"/>
      <c r="O76" s="18">
        <v>10</v>
      </c>
    </row>
    <row r="77" spans="1:15" ht="12.75">
      <c r="A77" s="23" t="s">
        <v>184</v>
      </c>
      <c r="B77" s="19" t="s">
        <v>185</v>
      </c>
      <c r="C77" s="23" t="s">
        <v>64</v>
      </c>
      <c r="D77" s="23" t="s">
        <v>69</v>
      </c>
      <c r="E77" s="23" t="s">
        <v>142</v>
      </c>
      <c r="F77" s="20">
        <v>1025</v>
      </c>
      <c r="G77" s="21">
        <v>508</v>
      </c>
      <c r="H77" s="18">
        <v>68</v>
      </c>
      <c r="I77" s="21">
        <v>517</v>
      </c>
      <c r="J77" s="18">
        <v>64</v>
      </c>
      <c r="K77" s="22"/>
      <c r="L77" s="22"/>
      <c r="M77" s="22"/>
      <c r="N77" s="18"/>
      <c r="O77" s="18">
        <v>8</v>
      </c>
    </row>
    <row r="78" spans="1:15" ht="12.75">
      <c r="A78" s="23" t="s">
        <v>186</v>
      </c>
      <c r="B78" s="19" t="s">
        <v>187</v>
      </c>
      <c r="C78" s="23" t="s">
        <v>32</v>
      </c>
      <c r="D78" s="23" t="s">
        <v>65</v>
      </c>
      <c r="E78" s="23" t="s">
        <v>106</v>
      </c>
      <c r="F78" s="20">
        <v>1024</v>
      </c>
      <c r="G78" s="21">
        <v>512</v>
      </c>
      <c r="H78" s="18">
        <v>67</v>
      </c>
      <c r="I78" s="21">
        <v>512</v>
      </c>
      <c r="J78" s="18">
        <v>66</v>
      </c>
      <c r="K78" s="22"/>
      <c r="L78" s="22"/>
      <c r="M78" s="22"/>
      <c r="N78" s="18"/>
      <c r="O78" s="18">
        <v>6</v>
      </c>
    </row>
    <row r="79" spans="1:15" ht="12.75">
      <c r="A79" s="23" t="s">
        <v>188</v>
      </c>
      <c r="B79" s="19" t="s">
        <v>189</v>
      </c>
      <c r="C79" s="23" t="s">
        <v>64</v>
      </c>
      <c r="D79" s="23" t="s">
        <v>77</v>
      </c>
      <c r="E79" s="23" t="s">
        <v>54</v>
      </c>
      <c r="F79" s="20">
        <v>851</v>
      </c>
      <c r="G79" s="21">
        <v>422</v>
      </c>
      <c r="H79" s="18">
        <v>70</v>
      </c>
      <c r="I79" s="21">
        <v>429</v>
      </c>
      <c r="J79" s="18">
        <v>70</v>
      </c>
      <c r="K79" s="22"/>
      <c r="L79" s="22"/>
      <c r="M79" s="22"/>
      <c r="N79" s="18"/>
      <c r="O79" s="18">
        <v>4</v>
      </c>
    </row>
    <row r="80" spans="1:15" ht="12.75">
      <c r="A80" s="23" t="s">
        <v>190</v>
      </c>
      <c r="B80" s="19" t="s">
        <v>191</v>
      </c>
      <c r="C80" s="23" t="s">
        <v>192</v>
      </c>
      <c r="D80" s="23" t="s">
        <v>86</v>
      </c>
      <c r="E80" s="23" t="s">
        <v>193</v>
      </c>
      <c r="F80" s="20">
        <v>789</v>
      </c>
      <c r="G80" s="21">
        <v>403</v>
      </c>
      <c r="H80" s="18">
        <v>71</v>
      </c>
      <c r="I80" s="21">
        <v>386</v>
      </c>
      <c r="J80" s="18">
        <v>71</v>
      </c>
      <c r="K80" s="22"/>
      <c r="L80" s="22"/>
      <c r="M80" s="22"/>
      <c r="N80" s="18"/>
      <c r="O80" s="18">
        <v>2</v>
      </c>
    </row>
  </sheetData>
  <sheetProtection selectLockedCells="1" selectUnlockedCells="1"/>
  <mergeCells count="2">
    <mergeCell ref="A1:O1"/>
    <mergeCell ref="A3:B3"/>
  </mergeCells>
  <printOptions/>
  <pageMargins left="0.39375" right="0.39375" top="0.39375" bottom="0.8555555555555556" header="0.5118055555555555" footer="0.39375"/>
  <pageSetup horizontalDpi="300" verticalDpi="300" orientation="portrait" paperSize="9"/>
  <headerFooter alignWithMargins="0">
    <oddFooter>&amp;L&amp;"Times New Roman,Normal"&amp;8Chpt dépt 39 - 28/09/13&amp;C&amp;8Page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2013-09-30T19:22:02Z</dcterms:modified>
  <cp:category/>
  <cp:version/>
  <cp:contentType/>
  <cp:contentStatus/>
  <cp:revision>28</cp:revision>
</cp:coreProperties>
</file>